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75" windowWidth="28755" windowHeight="12600"/>
  </bookViews>
  <sheets>
    <sheet name="приложение 11" sheetId="1" r:id="rId1"/>
  </sheets>
  <externalReferences>
    <externalReference r:id="rId2"/>
  </externalReferences>
  <definedNames>
    <definedName name="DATABASE" localSheetId="0">[1]стационар!#REF!</definedName>
    <definedName name="DATABASE">[1]стационар!#REF!</definedName>
    <definedName name="_xlnm.Print_Titles" localSheetId="0">'приложение 11'!$A:$B,'приложение 11'!$8:$10</definedName>
    <definedName name="_xlnm.Print_Area" localSheetId="0">'приложение 11'!$A$1:$P$53</definedName>
  </definedNames>
  <calcPr calcId="125725"/>
</workbook>
</file>

<file path=xl/calcChain.xml><?xml version="1.0" encoding="utf-8"?>
<calcChain xmlns="http://schemas.openxmlformats.org/spreadsheetml/2006/main">
  <c r="A50" i="1"/>
  <c r="G49"/>
  <c r="N41"/>
  <c r="O41"/>
  <c r="I41"/>
  <c r="J41"/>
  <c r="K52" l="1"/>
  <c r="K12"/>
  <c r="K13"/>
  <c r="K14"/>
  <c r="K15"/>
  <c r="K16"/>
  <c r="K17"/>
  <c r="K18"/>
  <c r="K19"/>
  <c r="K20"/>
  <c r="K21"/>
  <c r="K22"/>
  <c r="K23"/>
  <c r="K24"/>
  <c r="K25"/>
  <c r="K26"/>
  <c r="K27"/>
  <c r="K28"/>
  <c r="K29"/>
  <c r="K30"/>
  <c r="K31"/>
  <c r="K32"/>
  <c r="K33"/>
  <c r="K34"/>
  <c r="K35"/>
  <c r="K36"/>
  <c r="K37"/>
  <c r="K38"/>
  <c r="K39"/>
  <c r="K40"/>
  <c r="K42"/>
  <c r="K43"/>
  <c r="K44"/>
  <c r="K45"/>
  <c r="K46"/>
  <c r="K47"/>
  <c r="K48"/>
  <c r="K49"/>
  <c r="K11"/>
  <c r="G11"/>
  <c r="H12"/>
  <c r="H11"/>
  <c r="G52"/>
  <c r="A12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N52"/>
  <c r="P51"/>
  <c r="O51"/>
  <c r="O53" s="1"/>
  <c r="L51"/>
  <c r="L53" s="1"/>
  <c r="J51"/>
  <c r="I51"/>
  <c r="I53" s="1"/>
  <c r="F51"/>
  <c r="E51"/>
  <c r="D51"/>
  <c r="C51"/>
  <c r="H49"/>
  <c r="H48"/>
  <c r="G48" s="1"/>
  <c r="H47"/>
  <c r="G47" s="1"/>
  <c r="H46"/>
  <c r="H45"/>
  <c r="M44"/>
  <c r="M51" s="1"/>
  <c r="H44"/>
  <c r="G44" s="1"/>
  <c r="H43"/>
  <c r="N42"/>
  <c r="H42"/>
  <c r="H41"/>
  <c r="G41" s="1"/>
  <c r="H40"/>
  <c r="G40" s="1"/>
  <c r="H39"/>
  <c r="G39" s="1"/>
  <c r="H38"/>
  <c r="G38" s="1"/>
  <c r="N37"/>
  <c r="H37"/>
  <c r="H36"/>
  <c r="H35"/>
  <c r="N34"/>
  <c r="H34"/>
  <c r="H33"/>
  <c r="H32"/>
  <c r="H31"/>
  <c r="G31" s="1"/>
  <c r="H30"/>
  <c r="G30" s="1"/>
  <c r="H29"/>
  <c r="G29" s="1"/>
  <c r="H28"/>
  <c r="G28" s="1"/>
  <c r="H27"/>
  <c r="G27" s="1"/>
  <c r="H26"/>
  <c r="H25"/>
  <c r="H24"/>
  <c r="G24" s="1"/>
  <c r="H23"/>
  <c r="G23" s="1"/>
  <c r="H22"/>
  <c r="G22" s="1"/>
  <c r="H21"/>
  <c r="G21" s="1"/>
  <c r="H20"/>
  <c r="G20" s="1"/>
  <c r="H19"/>
  <c r="G19" s="1"/>
  <c r="H18"/>
  <c r="H17"/>
  <c r="G17" s="1"/>
  <c r="H16"/>
  <c r="G16" s="1"/>
  <c r="H15"/>
  <c r="G15" s="1"/>
  <c r="H14"/>
  <c r="G14" s="1"/>
  <c r="H13"/>
  <c r="G13" s="1"/>
  <c r="G12"/>
  <c r="K41" l="1"/>
  <c r="K51" s="1"/>
  <c r="J53"/>
  <c r="H51"/>
  <c r="H53" s="1"/>
  <c r="G25"/>
  <c r="G32"/>
  <c r="G36"/>
  <c r="G33"/>
  <c r="G37"/>
  <c r="G45"/>
  <c r="N51"/>
  <c r="N53" s="1"/>
  <c r="M53"/>
  <c r="P53"/>
  <c r="G18"/>
  <c r="G26"/>
  <c r="G34"/>
  <c r="G35"/>
  <c r="G43"/>
  <c r="G46"/>
  <c r="G42"/>
  <c r="N44"/>
  <c r="K53" l="1"/>
  <c r="G51"/>
  <c r="G53" l="1"/>
</calcChain>
</file>

<file path=xl/sharedStrings.xml><?xml version="1.0" encoding="utf-8"?>
<sst xmlns="http://schemas.openxmlformats.org/spreadsheetml/2006/main" count="71" uniqueCount="65">
  <si>
    <t>Расчет объемов медицинской помощи, оказываемой в стационарных условиях,
финансируемых за счет средств обязательного медицинского страхования на 2024 год</t>
  </si>
  <si>
    <t>в том числе:</t>
  </si>
  <si>
    <t>ФОМС</t>
  </si>
  <si>
    <t>Сайт фомс (прикрепление)</t>
  </si>
  <si>
    <t>Количество случаев госпитализаций</t>
  </si>
  <si>
    <t>из них по профилям:</t>
  </si>
  <si>
    <t>Медицинская реабилитация</t>
  </si>
  <si>
    <t>№ п/п</t>
  </si>
  <si>
    <t>Наименование медицинской организации</t>
  </si>
  <si>
    <t>население</t>
  </si>
  <si>
    <t>женщины 18-64 лет</t>
  </si>
  <si>
    <t>КСГ</t>
  </si>
  <si>
    <t>ВМП</t>
  </si>
  <si>
    <t>"для беременных и рожениц"</t>
  </si>
  <si>
    <t xml:space="preserve"> "онкология"</t>
  </si>
  <si>
    <t>на 01.01.2023</t>
  </si>
  <si>
    <t>на 01.11.2023</t>
  </si>
  <si>
    <t>ТОГБУЗ "Бондарская ЦРБ"</t>
  </si>
  <si>
    <t>ТОГБУЗ "Жердевская ЦРБ"</t>
  </si>
  <si>
    <t>ТОГБУЗ "Знаменская ЦРБ"</t>
  </si>
  <si>
    <t>ТОГБУЗ "Инжавинская ЦРБ"</t>
  </si>
  <si>
    <t>ТОГБУЗ "Кирсановская ЦРБ"</t>
  </si>
  <si>
    <t>ТОГБУЗ "Мичуринская ЦРБ"</t>
  </si>
  <si>
    <t>ТОГБУЗ "Мордовская ЦРБ"</t>
  </si>
  <si>
    <t>ТОГБУЗ "Моршанская ЦРБ"</t>
  </si>
  <si>
    <t>ТОГБУЗ "Мучкапская ЦРБ им. ак. М.И.Кузина"</t>
  </si>
  <si>
    <t>ТОГБУЗ "Никифоровская ЦРБ"</t>
  </si>
  <si>
    <t>ТОГБУЗ "Первомайская ЦРБ"</t>
  </si>
  <si>
    <t>ТОГБУЗ "Петровская ЦРБ"</t>
  </si>
  <si>
    <t>ТОГБУЗ "Пичаевская ЦРБ"</t>
  </si>
  <si>
    <t>ТОГБУЗ "Рассказовская ЦРБ"</t>
  </si>
  <si>
    <t>ТОГБУЗ "Ржаксинская ЦРБ"</t>
  </si>
  <si>
    <t>ТОГБУЗ "Сампурская ЦРБ"</t>
  </si>
  <si>
    <t>ТОГБУЗ "Сосновская ЦРБ"</t>
  </si>
  <si>
    <t>ТОГБУЗ "Староюрьевская ЦРБ"</t>
  </si>
  <si>
    <t>ТОГБУЗ "Тамбовская ЦРБ"</t>
  </si>
  <si>
    <t>ТОГБУЗ "Токаревская ЦРБ"</t>
  </si>
  <si>
    <t>ТОГБУЗ "Уваровская ЦРБ"</t>
  </si>
  <si>
    <t>ТОГБУЗ "Уметская ЦРБ"</t>
  </si>
  <si>
    <t>ТОГБУЗ "Городская клиническая больница  г.Котовска"</t>
  </si>
  <si>
    <t>ТОГБУЗ "Городская больница им. С.С.Брюхоненко города Мичуринска"</t>
  </si>
  <si>
    <t>ТОГБУЗ "Городская больница №2 г. Мичуринска"</t>
  </si>
  <si>
    <t>ЧУЗ  "РЖД-Медицина"  г.Мичуринск"</t>
  </si>
  <si>
    <t>ТОГБУЗ "Городская клиническая больница №3 г. Тамбова"</t>
  </si>
  <si>
    <t>ТОГБУЗ "Городская клиническая больница №4 г. Тамбова"</t>
  </si>
  <si>
    <t>ТОГБУЗ "Городская клиническая больница имени Архиепископа Луки г.Тамбова"</t>
  </si>
  <si>
    <t>ГБУЗ "Тамбовский областной госпиталь для ветеранов войн"</t>
  </si>
  <si>
    <t>ГБУЗ  "Тамбовская областная клиническая  больница им В.Д.Бабенко"</t>
  </si>
  <si>
    <t>ГБУЗ "Тамбовская областная  детская клиническая больница"</t>
  </si>
  <si>
    <t>ОГБУЗ "Тамбовская офтальмологическая клиническая больница"</t>
  </si>
  <si>
    <t>ГБУЗ  "Тамбовский областной онкологический  клинический диспансер"</t>
  </si>
  <si>
    <t>ОГБУЗ "Тамбовская инфекционная клиническая больница"</t>
  </si>
  <si>
    <t>ГБУЗ "Тамбовский областной кожно-венерологический клинический диспансер"</t>
  </si>
  <si>
    <t>ТОГБУЗ "МСД Ласточка"</t>
  </si>
  <si>
    <t>ООО Медклуб</t>
  </si>
  <si>
    <t>ФГБУ «Национальный медицинский исследовательский центр травматологии и ортопедии имени Н.Н. Приорова» МЗРФ</t>
  </si>
  <si>
    <t>ИТОГО по МО</t>
  </si>
  <si>
    <t>МТР</t>
  </si>
  <si>
    <t>ИТОГО</t>
  </si>
  <si>
    <t xml:space="preserve"> ПЛАН НА 2024 ГОД</t>
  </si>
  <si>
    <t>ВСЕГО    Количество случаев госпитализаций 
(в том числе с мед.реабилитацией)</t>
  </si>
  <si>
    <t>прочие</t>
  </si>
  <si>
    <t>Приложение №11</t>
  </si>
  <si>
    <t>к протоколу заседания Комиссии по разработке территориальной программы обязательного медицинского страхования от 22.12.2023г. №12</t>
  </si>
  <si>
    <t>ООО "МЦ НАДЕЖДА"</t>
  </si>
</sst>
</file>

<file path=xl/styles.xml><?xml version="1.0" encoding="utf-8"?>
<styleSheet xmlns="http://schemas.openxmlformats.org/spreadsheetml/2006/main">
  <numFmts count="4">
    <numFmt numFmtId="42" formatCode="_-* #,##0\ &quot;₽&quot;_-;\-* #,##0\ &quot;₽&quot;_-;_-* &quot;-&quot;\ &quot;₽&quot;_-;_-@_-"/>
    <numFmt numFmtId="41" formatCode="_-* #,##0\ _₽_-;\-* #,##0\ _₽_-;_-* &quot;-&quot;\ _₽_-;_-@_-"/>
    <numFmt numFmtId="44" formatCode="_-* #,##0.00\ &quot;₽&quot;_-;\-* #,##0.00\ &quot;₽&quot;_-;_-* &quot;-&quot;??\ &quot;₽&quot;_-;_-@_-"/>
    <numFmt numFmtId="43" formatCode="_-* #,##0.00\ _₽_-;\-* #,##0.00\ _₽_-;_-* &quot;-&quot;??\ _₽_-;_-@_-"/>
  </numFmts>
  <fonts count="20"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9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10"/>
      <color indexed="8"/>
      <name val="Arial"/>
      <family val="2"/>
      <charset val="204"/>
    </font>
    <font>
      <b/>
      <sz val="8"/>
      <color indexed="8"/>
      <name val="Times New Roman"/>
      <family val="1"/>
      <charset val="204"/>
    </font>
    <font>
      <sz val="11"/>
      <color indexed="8"/>
      <name val="Calibri"/>
      <family val="2"/>
    </font>
    <font>
      <b/>
      <sz val="10"/>
      <name val="Times New Roman"/>
      <family val="1"/>
      <charset val="204"/>
    </font>
    <font>
      <i/>
      <sz val="10"/>
      <color rgb="FF7030A0"/>
      <name val="Times New Roman"/>
      <family val="1"/>
      <charset val="204"/>
    </font>
    <font>
      <b/>
      <i/>
      <sz val="10"/>
      <color rgb="FF7030A0"/>
      <name val="Times New Roman"/>
      <family val="1"/>
      <charset val="204"/>
    </font>
    <font>
      <sz val="10"/>
      <name val="Arial"/>
      <family val="2"/>
    </font>
    <font>
      <sz val="10"/>
      <name val="Arial Cyr"/>
      <family val="2"/>
      <charset val="204"/>
    </font>
    <font>
      <sz val="7.5"/>
      <name val="Tahoma"/>
      <family val="2"/>
    </font>
    <font>
      <sz val="8"/>
      <name val="Tahoma"/>
      <family val="2"/>
      <charset val="204"/>
    </font>
    <font>
      <b/>
      <sz val="14"/>
      <color indexed="8"/>
      <name val="Times New Roman"/>
      <family val="1"/>
      <charset val="204"/>
    </font>
    <font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0">
    <xf numFmtId="0" fontId="0" fillId="0" borderId="0"/>
    <xf numFmtId="0" fontId="2" fillId="0" borderId="0"/>
    <xf numFmtId="0" fontId="2" fillId="0" borderId="0"/>
    <xf numFmtId="0" fontId="6" fillId="0" borderId="0"/>
    <xf numFmtId="0" fontId="8" fillId="0" borderId="0"/>
    <xf numFmtId="0" fontId="10" fillId="0" borderId="0"/>
    <xf numFmtId="43" fontId="14" fillId="0" borderId="0" applyFont="0" applyFill="0" applyBorder="0" applyAlignment="0" applyProtection="0"/>
    <xf numFmtId="41" fontId="14" fillId="0" borderId="0" applyFont="0" applyFill="0" applyBorder="0" applyAlignment="0" applyProtection="0"/>
    <xf numFmtId="44" fontId="14" fillId="0" borderId="0" applyFont="0" applyFill="0" applyBorder="0" applyAlignment="0" applyProtection="0"/>
    <xf numFmtId="42" fontId="14" fillId="0" borderId="0" applyFont="0" applyFill="0" applyBorder="0" applyAlignment="0" applyProtection="0"/>
    <xf numFmtId="0" fontId="14" fillId="0" borderId="0"/>
    <xf numFmtId="0" fontId="15" fillId="0" borderId="0"/>
    <xf numFmtId="0" fontId="16" fillId="0" borderId="0"/>
    <xf numFmtId="9" fontId="14" fillId="0" borderId="0" applyFont="0" applyFill="0" applyBorder="0" applyAlignment="0" applyProtection="0"/>
    <xf numFmtId="0" fontId="17" fillId="0" borderId="0"/>
    <xf numFmtId="0" fontId="2" fillId="0" borderId="0"/>
    <xf numFmtId="0" fontId="2" fillId="0" borderId="0"/>
    <xf numFmtId="0" fontId="16" fillId="0" borderId="0"/>
    <xf numFmtId="0" fontId="1" fillId="0" borderId="0"/>
    <xf numFmtId="9" fontId="1" fillId="0" borderId="0" applyFont="0" applyFill="0" applyBorder="0" applyAlignment="0" applyProtection="0"/>
  </cellStyleXfs>
  <cellXfs count="52">
    <xf numFmtId="0" fontId="0" fillId="0" borderId="0" xfId="0"/>
    <xf numFmtId="0" fontId="3" fillId="0" borderId="0" xfId="0" applyFont="1" applyFill="1" applyAlignment="1">
      <alignment wrapText="1"/>
    </xf>
    <xf numFmtId="0" fontId="4" fillId="0" borderId="0" xfId="0" applyFont="1" applyFill="1" applyAlignment="1">
      <alignment wrapText="1"/>
    </xf>
    <xf numFmtId="0" fontId="3" fillId="0" borderId="0" xfId="0" applyFont="1" applyFill="1" applyAlignment="1">
      <alignment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wrapText="1"/>
    </xf>
    <xf numFmtId="3" fontId="4" fillId="0" borderId="1" xfId="0" applyNumberFormat="1" applyFont="1" applyFill="1" applyBorder="1" applyAlignment="1">
      <alignment wrapText="1"/>
    </xf>
    <xf numFmtId="3" fontId="3" fillId="0" borderId="1" xfId="0" applyNumberFormat="1" applyFont="1" applyFill="1" applyBorder="1" applyAlignment="1">
      <alignment wrapText="1"/>
    </xf>
    <xf numFmtId="0" fontId="4" fillId="0" borderId="0" xfId="0" applyFont="1" applyFill="1" applyAlignment="1">
      <alignment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0" xfId="0" applyFont="1" applyFill="1" applyAlignment="1">
      <alignment wrapText="1"/>
    </xf>
    <xf numFmtId="0" fontId="4" fillId="0" borderId="1" xfId="0" applyFont="1" applyFill="1" applyBorder="1" applyAlignment="1">
      <alignment horizontal="left" vertical="center" wrapText="1"/>
    </xf>
    <xf numFmtId="0" fontId="3" fillId="0" borderId="1" xfId="4" applyFont="1" applyFill="1" applyBorder="1" applyAlignment="1">
      <alignment horizontal="left" wrapText="1"/>
    </xf>
    <xf numFmtId="0" fontId="4" fillId="0" borderId="1" xfId="4" applyFont="1" applyFill="1" applyBorder="1" applyAlignment="1">
      <alignment horizontal="right" wrapText="1"/>
    </xf>
    <xf numFmtId="0" fontId="3" fillId="0" borderId="1" xfId="4" applyFont="1" applyFill="1" applyBorder="1" applyAlignment="1">
      <alignment horizontal="right" wrapText="1"/>
    </xf>
    <xf numFmtId="0" fontId="4" fillId="0" borderId="1" xfId="4" applyFont="1" applyFill="1" applyBorder="1" applyAlignment="1">
      <alignment horizontal="left" vertical="center" wrapText="1"/>
    </xf>
    <xf numFmtId="49" fontId="13" fillId="0" borderId="1" xfId="0" applyNumberFormat="1" applyFont="1" applyFill="1" applyBorder="1" applyAlignment="1">
      <alignment vertical="center" wrapText="1"/>
    </xf>
    <xf numFmtId="49" fontId="12" fillId="0" borderId="1" xfId="0" applyNumberFormat="1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0" fontId="19" fillId="0" borderId="0" xfId="2" applyFont="1" applyFill="1" applyBorder="1" applyAlignment="1"/>
    <xf numFmtId="3" fontId="4" fillId="0" borderId="1" xfId="0" applyNumberFormat="1" applyFont="1" applyFill="1" applyBorder="1" applyAlignment="1">
      <alignment vertical="center" wrapText="1"/>
    </xf>
    <xf numFmtId="3" fontId="4" fillId="0" borderId="1" xfId="0" applyNumberFormat="1" applyFont="1" applyFill="1" applyBorder="1" applyAlignment="1">
      <alignment horizontal="right" wrapText="1"/>
    </xf>
    <xf numFmtId="3" fontId="3" fillId="0" borderId="1" xfId="0" applyNumberFormat="1" applyFont="1" applyFill="1" applyBorder="1" applyAlignment="1">
      <alignment horizontal="righ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" fontId="5" fillId="0" borderId="1" xfId="4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" fontId="5" fillId="0" borderId="1" xfId="4" applyNumberFormat="1" applyFont="1" applyFill="1" applyBorder="1" applyAlignment="1">
      <alignment horizontal="center" vertical="center" wrapText="1"/>
    </xf>
    <xf numFmtId="10" fontId="5" fillId="0" borderId="1" xfId="0" applyNumberFormat="1" applyFont="1" applyFill="1" applyBorder="1" applyAlignment="1">
      <alignment horizontal="center" vertical="center" wrapText="1"/>
    </xf>
    <xf numFmtId="0" fontId="7" fillId="0" borderId="1" xfId="3" applyFont="1" applyFill="1" applyBorder="1" applyAlignment="1">
      <alignment horizontal="center" vertical="center" wrapText="1"/>
    </xf>
    <xf numFmtId="0" fontId="19" fillId="0" borderId="0" xfId="2" applyFont="1" applyFill="1" applyBorder="1" applyAlignment="1">
      <alignment horizontal="left" wrapText="1"/>
    </xf>
    <xf numFmtId="0" fontId="7" fillId="0" borderId="2" xfId="3" applyFont="1" applyFill="1" applyBorder="1" applyAlignment="1">
      <alignment horizontal="center" vertical="center" wrapText="1"/>
    </xf>
    <xf numFmtId="0" fontId="7" fillId="0" borderId="3" xfId="3" applyFont="1" applyFill="1" applyBorder="1" applyAlignment="1">
      <alignment horizontal="center" vertical="center" wrapText="1"/>
    </xf>
    <xf numFmtId="0" fontId="7" fillId="0" borderId="4" xfId="3" applyFont="1" applyFill="1" applyBorder="1" applyAlignment="1">
      <alignment horizontal="center" vertical="center" wrapText="1"/>
    </xf>
    <xf numFmtId="0" fontId="18" fillId="0" borderId="0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3" fontId="4" fillId="0" borderId="1" xfId="0" applyNumberFormat="1" applyFont="1" applyFill="1" applyBorder="1" applyAlignment="1">
      <alignment horizontal="right" vertical="center" wrapText="1"/>
    </xf>
    <xf numFmtId="3" fontId="3" fillId="0" borderId="1" xfId="0" applyNumberFormat="1" applyFont="1" applyFill="1" applyBorder="1" applyAlignment="1">
      <alignment vertical="center" wrapText="1"/>
    </xf>
    <xf numFmtId="0" fontId="7" fillId="0" borderId="1" xfId="5" applyFont="1" applyFill="1" applyBorder="1" applyAlignment="1">
      <alignment wrapText="1"/>
    </xf>
    <xf numFmtId="3" fontId="7" fillId="0" borderId="1" xfId="5" applyNumberFormat="1" applyFont="1" applyFill="1" applyBorder="1" applyAlignment="1">
      <alignment horizontal="right" vertical="center" wrapText="1"/>
    </xf>
    <xf numFmtId="49" fontId="7" fillId="0" borderId="1" xfId="4" applyNumberFormat="1" applyFont="1" applyFill="1" applyBorder="1" applyAlignment="1">
      <alignment horizontal="left" wrapText="1"/>
    </xf>
    <xf numFmtId="3" fontId="11" fillId="0" borderId="1" xfId="4" applyNumberFormat="1" applyFont="1" applyFill="1" applyBorder="1" applyAlignment="1">
      <alignment horizontal="left" wrapText="1"/>
    </xf>
    <xf numFmtId="3" fontId="7" fillId="0" borderId="1" xfId="4" applyNumberFormat="1" applyFont="1" applyFill="1" applyBorder="1" applyAlignment="1">
      <alignment horizontal="left" wrapText="1"/>
    </xf>
    <xf numFmtId="3" fontId="7" fillId="0" borderId="1" xfId="4" applyNumberFormat="1" applyFont="1" applyFill="1" applyBorder="1" applyAlignment="1">
      <alignment horizontal="right" vertical="center" wrapText="1"/>
    </xf>
    <xf numFmtId="3" fontId="7" fillId="0" borderId="1" xfId="4" applyNumberFormat="1" applyFont="1" applyFill="1" applyBorder="1" applyAlignment="1">
      <alignment horizontal="left" vertical="center" wrapText="1"/>
    </xf>
    <xf numFmtId="3" fontId="11" fillId="0" borderId="1" xfId="4" applyNumberFormat="1" applyFont="1" applyFill="1" applyBorder="1" applyAlignment="1">
      <alignment horizontal="right" wrapText="1"/>
    </xf>
    <xf numFmtId="3" fontId="7" fillId="0" borderId="1" xfId="4" applyNumberFormat="1" applyFont="1" applyFill="1" applyBorder="1" applyAlignment="1">
      <alignment horizontal="right" wrapText="1"/>
    </xf>
    <xf numFmtId="3" fontId="11" fillId="0" borderId="1" xfId="5" applyNumberFormat="1" applyFont="1" applyFill="1" applyBorder="1" applyAlignment="1">
      <alignment horizontal="right" wrapText="1"/>
    </xf>
    <xf numFmtId="3" fontId="7" fillId="0" borderId="1" xfId="5" applyNumberFormat="1" applyFont="1" applyFill="1" applyBorder="1" applyAlignment="1">
      <alignment horizontal="right" wrapText="1"/>
    </xf>
    <xf numFmtId="3" fontId="3" fillId="0" borderId="1" xfId="0" applyNumberFormat="1" applyFont="1" applyFill="1" applyBorder="1" applyAlignment="1">
      <alignment horizontal="right" wrapText="1"/>
    </xf>
    <xf numFmtId="3" fontId="3" fillId="0" borderId="0" xfId="0" applyNumberFormat="1" applyFont="1" applyFill="1" applyAlignment="1">
      <alignment wrapText="1"/>
    </xf>
  </cellXfs>
  <cellStyles count="20">
    <cellStyle name="Comma" xfId="6"/>
    <cellStyle name="Comma [0]" xfId="7"/>
    <cellStyle name="Currency" xfId="8"/>
    <cellStyle name="Currency [0]" xfId="9"/>
    <cellStyle name="Excel Built-in Excel Built-in Excel Built-in Excel Built-in Excel Built-in Excel Built-in Normal" xfId="10"/>
    <cellStyle name="Excel Built-in Normal" xfId="11"/>
    <cellStyle name="Normal" xfId="12"/>
    <cellStyle name="Percent" xfId="13"/>
    <cellStyle name="Обычный" xfId="0" builtinId="0"/>
    <cellStyle name="Обычный 13" xfId="14"/>
    <cellStyle name="Обычный 2" xfId="1"/>
    <cellStyle name="Обычный 2 2" xfId="2"/>
    <cellStyle name="Обычный 3" xfId="15"/>
    <cellStyle name="Обычный 4" xfId="16"/>
    <cellStyle name="Обычный 5" xfId="3"/>
    <cellStyle name="Обычный 6" xfId="17"/>
    <cellStyle name="Обычный 7" xfId="18"/>
    <cellStyle name="Обычный_! К протоколу №10+" xfId="5"/>
    <cellStyle name="Обычный_Лист1" xfId="4"/>
    <cellStyle name="Процентный 2" xfId="19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7;&#1058;&#1040;&#1062;&#1048;&#1054;&#1053;&#1040;&#1056;_&#1088;&#1072;&#1089;&#1095;&#1077;&#1090;_2024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Приложение 2"/>
      <sheetName val="расчет"/>
      <sheetName val="расчет новый"/>
      <sheetName val="проба1"/>
      <sheetName val="Лука, №3"/>
      <sheetName val="Мич, Тамб убрать с ЦРБ"/>
      <sheetName val="Мич, Тамб убрать весь 1 в-т"/>
      <sheetName val="мрц задвоение (нет)"/>
      <sheetName val="круглосут"/>
      <sheetName val="стационар"/>
      <sheetName val="СВОД"/>
      <sheetName val="приложение 6"/>
      <sheetName val="СТАЦИОНАР!!!!!!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/>
      <sheetData sheetId="10" refreshError="1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54"/>
  <sheetViews>
    <sheetView tabSelected="1" topLeftCell="A3" zoomScaleNormal="100" zoomScaleSheetLayoutView="100" workbookViewId="0">
      <pane xSplit="2" ySplit="8" topLeftCell="G11" activePane="bottomRight" state="frozen"/>
      <selection activeCell="A3" sqref="A3"/>
      <selection pane="topRight" activeCell="C3" sqref="C3"/>
      <selection pane="bottomLeft" activeCell="A9" sqref="A9"/>
      <selection pane="bottomRight" activeCell="B5" sqref="B5:P5"/>
    </sheetView>
  </sheetViews>
  <sheetFormatPr defaultRowHeight="12.75"/>
  <cols>
    <col min="1" max="1" width="6.5703125" style="1" customWidth="1"/>
    <col min="2" max="2" width="36" style="1" customWidth="1"/>
    <col min="3" max="3" width="10.85546875" style="2" hidden="1" customWidth="1"/>
    <col min="4" max="4" width="9" style="2" hidden="1" customWidth="1"/>
    <col min="5" max="5" width="9.28515625" style="1" hidden="1" customWidth="1"/>
    <col min="6" max="6" width="11.28515625" style="1" hidden="1" customWidth="1"/>
    <col min="7" max="7" width="15" style="1" customWidth="1"/>
    <col min="8" max="8" width="12.7109375" style="1" customWidth="1"/>
    <col min="9" max="9" width="8.5703125" style="1" customWidth="1"/>
    <col min="10" max="11" width="8.42578125" style="1" customWidth="1"/>
    <col min="12" max="12" width="9.7109375" style="1" customWidth="1"/>
    <col min="13" max="13" width="10.28515625" style="1" customWidth="1"/>
    <col min="14" max="14" width="7.85546875" style="1" customWidth="1"/>
    <col min="15" max="15" width="7" style="1" customWidth="1"/>
    <col min="16" max="16" width="12.42578125" style="1" customWidth="1"/>
    <col min="17" max="16384" width="9.140625" style="1"/>
  </cols>
  <sheetData>
    <row r="1" spans="1:16" ht="12.75" hidden="1" customHeight="1"/>
    <row r="2" spans="1:16" ht="15.75" hidden="1" customHeight="1"/>
    <row r="3" spans="1:16" ht="15.75" customHeight="1">
      <c r="J3" s="20" t="s">
        <v>62</v>
      </c>
      <c r="K3" s="20"/>
      <c r="L3" s="20"/>
      <c r="M3" s="20"/>
      <c r="N3" s="20"/>
      <c r="O3" s="20"/>
    </row>
    <row r="4" spans="1:16" ht="27.75" customHeight="1">
      <c r="J4" s="31" t="s">
        <v>63</v>
      </c>
      <c r="K4" s="31"/>
      <c r="L4" s="31"/>
      <c r="M4" s="31"/>
      <c r="N4" s="31"/>
      <c r="O4" s="31"/>
      <c r="P4" s="31"/>
    </row>
    <row r="5" spans="1:16" ht="74.25" customHeight="1">
      <c r="B5" s="35" t="s">
        <v>0</v>
      </c>
      <c r="C5" s="35"/>
      <c r="D5" s="35"/>
      <c r="E5" s="35"/>
      <c r="F5" s="35"/>
      <c r="G5" s="35"/>
      <c r="H5" s="35"/>
      <c r="I5" s="35"/>
      <c r="J5" s="35"/>
      <c r="K5" s="35"/>
      <c r="L5" s="35"/>
      <c r="M5" s="35"/>
      <c r="N5" s="35"/>
      <c r="O5" s="35"/>
      <c r="P5" s="35"/>
    </row>
    <row r="6" spans="1:16" ht="14.25" customHeight="1">
      <c r="A6" s="27" t="s">
        <v>7</v>
      </c>
      <c r="B6" s="27" t="s">
        <v>8</v>
      </c>
      <c r="C6" s="5"/>
      <c r="D6" s="5"/>
      <c r="E6" s="5"/>
      <c r="F6" s="11"/>
      <c r="G6" s="27" t="s">
        <v>59</v>
      </c>
      <c r="H6" s="27"/>
      <c r="I6" s="27"/>
      <c r="J6" s="27"/>
      <c r="K6" s="27"/>
      <c r="L6" s="27"/>
      <c r="M6" s="27"/>
      <c r="N6" s="27"/>
      <c r="O6" s="27"/>
      <c r="P6" s="27"/>
    </row>
    <row r="7" spans="1:16" ht="15" customHeight="1">
      <c r="A7" s="27"/>
      <c r="B7" s="27"/>
      <c r="C7" s="24"/>
      <c r="D7" s="11"/>
      <c r="E7" s="11"/>
      <c r="F7" s="5"/>
      <c r="G7" s="29" t="s">
        <v>60</v>
      </c>
      <c r="H7" s="30" t="s">
        <v>1</v>
      </c>
      <c r="I7" s="30"/>
      <c r="J7" s="30"/>
      <c r="K7" s="30"/>
      <c r="L7" s="30"/>
      <c r="M7" s="30"/>
      <c r="N7" s="30"/>
      <c r="O7" s="30"/>
      <c r="P7" s="30"/>
    </row>
    <row r="8" spans="1:16" s="3" customFormat="1" ht="31.5" customHeight="1">
      <c r="A8" s="27"/>
      <c r="B8" s="27"/>
      <c r="C8" s="27" t="s">
        <v>2</v>
      </c>
      <c r="D8" s="27"/>
      <c r="E8" s="36" t="s">
        <v>3</v>
      </c>
      <c r="F8" s="36"/>
      <c r="G8" s="29"/>
      <c r="H8" s="29" t="s">
        <v>4</v>
      </c>
      <c r="I8" s="30" t="s">
        <v>1</v>
      </c>
      <c r="J8" s="30"/>
      <c r="K8" s="32" t="s">
        <v>5</v>
      </c>
      <c r="L8" s="33"/>
      <c r="M8" s="33"/>
      <c r="N8" s="33"/>
      <c r="O8" s="34"/>
      <c r="P8" s="36" t="s">
        <v>6</v>
      </c>
    </row>
    <row r="9" spans="1:16" ht="28.5" customHeight="1">
      <c r="A9" s="27"/>
      <c r="B9" s="27"/>
      <c r="C9" s="4" t="s">
        <v>9</v>
      </c>
      <c r="D9" s="4" t="s">
        <v>10</v>
      </c>
      <c r="E9" s="4" t="s">
        <v>9</v>
      </c>
      <c r="F9" s="4" t="s">
        <v>10</v>
      </c>
      <c r="G9" s="29"/>
      <c r="H9" s="29"/>
      <c r="I9" s="28" t="s">
        <v>11</v>
      </c>
      <c r="J9" s="28" t="s">
        <v>12</v>
      </c>
      <c r="K9" s="29" t="s">
        <v>61</v>
      </c>
      <c r="L9" s="28" t="s">
        <v>13</v>
      </c>
      <c r="M9" s="28" t="s">
        <v>14</v>
      </c>
      <c r="N9" s="28" t="s">
        <v>1</v>
      </c>
      <c r="O9" s="28"/>
      <c r="P9" s="36"/>
    </row>
    <row r="10" spans="1:16" ht="19.5" customHeight="1">
      <c r="A10" s="27"/>
      <c r="B10" s="27"/>
      <c r="C10" s="4" t="s">
        <v>15</v>
      </c>
      <c r="D10" s="4"/>
      <c r="E10" s="4" t="s">
        <v>16</v>
      </c>
      <c r="F10" s="4"/>
      <c r="G10" s="29"/>
      <c r="H10" s="29"/>
      <c r="I10" s="28"/>
      <c r="J10" s="28"/>
      <c r="K10" s="29"/>
      <c r="L10" s="28"/>
      <c r="M10" s="28"/>
      <c r="N10" s="26" t="s">
        <v>11</v>
      </c>
      <c r="O10" s="26" t="s">
        <v>12</v>
      </c>
      <c r="P10" s="36"/>
    </row>
    <row r="11" spans="1:16">
      <c r="A11" s="25">
        <v>1</v>
      </c>
      <c r="B11" s="5" t="s">
        <v>17</v>
      </c>
      <c r="C11" s="6">
        <v>8394</v>
      </c>
      <c r="D11" s="6">
        <v>2549</v>
      </c>
      <c r="E11" s="7">
        <v>8447</v>
      </c>
      <c r="F11" s="7">
        <v>2459</v>
      </c>
      <c r="G11" s="37">
        <f>H11+P11</f>
        <v>848</v>
      </c>
      <c r="H11" s="23">
        <f>I11+J11</f>
        <v>848</v>
      </c>
      <c r="I11" s="23">
        <v>848</v>
      </c>
      <c r="J11" s="23"/>
      <c r="K11" s="23">
        <f>H11-L11-M11</f>
        <v>848</v>
      </c>
      <c r="L11" s="23"/>
      <c r="M11" s="23"/>
      <c r="N11" s="23"/>
      <c r="O11" s="23"/>
      <c r="P11" s="23"/>
    </row>
    <row r="12" spans="1:16">
      <c r="A12" s="25">
        <f>A11+1</f>
        <v>2</v>
      </c>
      <c r="B12" s="5" t="s">
        <v>18</v>
      </c>
      <c r="C12" s="6">
        <v>22987</v>
      </c>
      <c r="D12" s="6">
        <v>7149</v>
      </c>
      <c r="E12" s="7">
        <v>22788</v>
      </c>
      <c r="F12" s="7">
        <v>6916</v>
      </c>
      <c r="G12" s="37">
        <f t="shared" ref="G12:G48" si="0">H12+P12</f>
        <v>2373</v>
      </c>
      <c r="H12" s="23">
        <f>I12+J12</f>
        <v>2373</v>
      </c>
      <c r="I12" s="23">
        <v>2373</v>
      </c>
      <c r="J12" s="23"/>
      <c r="K12" s="23">
        <f t="shared" ref="K12:K52" si="1">H12-L12-M12</f>
        <v>2373</v>
      </c>
      <c r="L12" s="23"/>
      <c r="M12" s="23"/>
      <c r="N12" s="23"/>
      <c r="O12" s="23"/>
      <c r="P12" s="23"/>
    </row>
    <row r="13" spans="1:16" ht="12.75" customHeight="1">
      <c r="A13" s="25">
        <f t="shared" ref="A13:A50" si="2">A12+1</f>
        <v>3</v>
      </c>
      <c r="B13" s="5" t="s">
        <v>19</v>
      </c>
      <c r="C13" s="6">
        <v>13569</v>
      </c>
      <c r="D13" s="6">
        <v>4241</v>
      </c>
      <c r="E13" s="7">
        <v>13449</v>
      </c>
      <c r="F13" s="7">
        <v>4066</v>
      </c>
      <c r="G13" s="37">
        <f t="shared" si="0"/>
        <v>1512</v>
      </c>
      <c r="H13" s="23">
        <f t="shared" ref="H13:H47" si="3">I13+J13</f>
        <v>1512</v>
      </c>
      <c r="I13" s="23">
        <v>1512</v>
      </c>
      <c r="J13" s="38"/>
      <c r="K13" s="23">
        <f t="shared" si="1"/>
        <v>1512</v>
      </c>
      <c r="L13" s="38"/>
      <c r="M13" s="38"/>
      <c r="N13" s="38"/>
      <c r="O13" s="38"/>
      <c r="P13" s="23"/>
    </row>
    <row r="14" spans="1:16">
      <c r="A14" s="25">
        <f t="shared" si="2"/>
        <v>4</v>
      </c>
      <c r="B14" s="5" t="s">
        <v>20</v>
      </c>
      <c r="C14" s="6">
        <v>17107</v>
      </c>
      <c r="D14" s="6">
        <v>5186</v>
      </c>
      <c r="E14" s="7">
        <v>16939</v>
      </c>
      <c r="F14" s="7">
        <v>5030</v>
      </c>
      <c r="G14" s="37">
        <f t="shared" si="0"/>
        <v>1646</v>
      </c>
      <c r="H14" s="23">
        <f t="shared" si="3"/>
        <v>1646</v>
      </c>
      <c r="I14" s="23">
        <v>1646</v>
      </c>
      <c r="J14" s="38"/>
      <c r="K14" s="23">
        <f t="shared" si="1"/>
        <v>1646</v>
      </c>
      <c r="L14" s="38"/>
      <c r="M14" s="38"/>
      <c r="N14" s="38"/>
      <c r="O14" s="38"/>
      <c r="P14" s="23"/>
    </row>
    <row r="15" spans="1:16">
      <c r="A15" s="25">
        <f t="shared" si="2"/>
        <v>5</v>
      </c>
      <c r="B15" s="5" t="s">
        <v>21</v>
      </c>
      <c r="C15" s="6">
        <v>35995</v>
      </c>
      <c r="D15" s="6">
        <v>10950</v>
      </c>
      <c r="E15" s="7">
        <v>35709</v>
      </c>
      <c r="F15" s="7">
        <v>10632</v>
      </c>
      <c r="G15" s="37">
        <f t="shared" si="0"/>
        <v>3916</v>
      </c>
      <c r="H15" s="23">
        <f t="shared" si="3"/>
        <v>3916</v>
      </c>
      <c r="I15" s="23">
        <v>3916</v>
      </c>
      <c r="J15" s="38"/>
      <c r="K15" s="23">
        <f t="shared" si="1"/>
        <v>3827</v>
      </c>
      <c r="L15" s="38">
        <v>89</v>
      </c>
      <c r="M15" s="38"/>
      <c r="N15" s="38"/>
      <c r="O15" s="38"/>
      <c r="P15" s="23"/>
    </row>
    <row r="16" spans="1:16">
      <c r="A16" s="25">
        <f t="shared" si="2"/>
        <v>6</v>
      </c>
      <c r="B16" s="5" t="s">
        <v>22</v>
      </c>
      <c r="C16" s="6">
        <v>26281</v>
      </c>
      <c r="D16" s="6">
        <v>8223</v>
      </c>
      <c r="E16" s="7">
        <v>26047</v>
      </c>
      <c r="F16" s="7">
        <v>8006</v>
      </c>
      <c r="G16" s="37">
        <f t="shared" si="0"/>
        <v>2666</v>
      </c>
      <c r="H16" s="23">
        <f t="shared" si="3"/>
        <v>2666</v>
      </c>
      <c r="I16" s="23">
        <v>2666</v>
      </c>
      <c r="J16" s="38"/>
      <c r="K16" s="23">
        <f t="shared" si="1"/>
        <v>2666</v>
      </c>
      <c r="L16" s="38"/>
      <c r="M16" s="38"/>
      <c r="N16" s="38"/>
      <c r="O16" s="38"/>
      <c r="P16" s="23"/>
    </row>
    <row r="17" spans="1:16" ht="12.75" customHeight="1">
      <c r="A17" s="25">
        <f t="shared" si="2"/>
        <v>7</v>
      </c>
      <c r="B17" s="5" t="s">
        <v>23</v>
      </c>
      <c r="C17" s="6">
        <v>13282</v>
      </c>
      <c r="D17" s="6">
        <v>4013</v>
      </c>
      <c r="E17" s="7">
        <v>13158</v>
      </c>
      <c r="F17" s="7">
        <v>3893</v>
      </c>
      <c r="G17" s="37">
        <f t="shared" si="0"/>
        <v>1443</v>
      </c>
      <c r="H17" s="23">
        <f t="shared" si="3"/>
        <v>1443</v>
      </c>
      <c r="I17" s="23">
        <v>1443</v>
      </c>
      <c r="J17" s="38"/>
      <c r="K17" s="23">
        <f t="shared" si="1"/>
        <v>1443</v>
      </c>
      <c r="L17" s="38"/>
      <c r="M17" s="38"/>
      <c r="N17" s="38"/>
      <c r="O17" s="38"/>
      <c r="P17" s="23"/>
    </row>
    <row r="18" spans="1:16">
      <c r="A18" s="25">
        <f t="shared" si="2"/>
        <v>8</v>
      </c>
      <c r="B18" s="5" t="s">
        <v>24</v>
      </c>
      <c r="C18" s="6">
        <v>54675</v>
      </c>
      <c r="D18" s="6">
        <v>16820</v>
      </c>
      <c r="E18" s="7">
        <v>54032</v>
      </c>
      <c r="F18" s="7">
        <v>16338</v>
      </c>
      <c r="G18" s="37">
        <f t="shared" si="0"/>
        <v>7790</v>
      </c>
      <c r="H18" s="23">
        <f t="shared" si="3"/>
        <v>7460</v>
      </c>
      <c r="I18" s="23">
        <v>7460</v>
      </c>
      <c r="J18" s="38"/>
      <c r="K18" s="23">
        <f t="shared" si="1"/>
        <v>7230</v>
      </c>
      <c r="L18" s="38">
        <v>230</v>
      </c>
      <c r="M18" s="38"/>
      <c r="N18" s="38"/>
      <c r="O18" s="38"/>
      <c r="P18" s="23">
        <v>330</v>
      </c>
    </row>
    <row r="19" spans="1:16" ht="23.25" customHeight="1">
      <c r="A19" s="25">
        <f t="shared" si="2"/>
        <v>9</v>
      </c>
      <c r="B19" s="39" t="s">
        <v>25</v>
      </c>
      <c r="C19" s="6">
        <v>10720</v>
      </c>
      <c r="D19" s="6">
        <v>3186</v>
      </c>
      <c r="E19" s="7">
        <v>10576</v>
      </c>
      <c r="F19" s="7">
        <v>3056</v>
      </c>
      <c r="G19" s="37">
        <f t="shared" si="0"/>
        <v>1180</v>
      </c>
      <c r="H19" s="23">
        <f t="shared" si="3"/>
        <v>1180</v>
      </c>
      <c r="I19" s="23">
        <v>1180</v>
      </c>
      <c r="J19" s="38"/>
      <c r="K19" s="23">
        <f t="shared" si="1"/>
        <v>1180</v>
      </c>
      <c r="L19" s="38"/>
      <c r="M19" s="38"/>
      <c r="N19" s="38"/>
      <c r="O19" s="38"/>
      <c r="P19" s="23"/>
    </row>
    <row r="20" spans="1:16">
      <c r="A20" s="25">
        <f t="shared" si="2"/>
        <v>10</v>
      </c>
      <c r="B20" s="5" t="s">
        <v>26</v>
      </c>
      <c r="C20" s="6">
        <v>15092</v>
      </c>
      <c r="D20" s="6">
        <v>4671</v>
      </c>
      <c r="E20" s="7">
        <v>15060</v>
      </c>
      <c r="F20" s="7">
        <v>4559</v>
      </c>
      <c r="G20" s="37">
        <f t="shared" si="0"/>
        <v>1625</v>
      </c>
      <c r="H20" s="23">
        <f t="shared" si="3"/>
        <v>1625</v>
      </c>
      <c r="I20" s="23">
        <v>1625</v>
      </c>
      <c r="J20" s="38"/>
      <c r="K20" s="23">
        <f t="shared" si="1"/>
        <v>1625</v>
      </c>
      <c r="L20" s="38"/>
      <c r="M20" s="38"/>
      <c r="N20" s="38"/>
      <c r="O20" s="38"/>
      <c r="P20" s="23"/>
    </row>
    <row r="21" spans="1:16" ht="12.75" customHeight="1">
      <c r="A21" s="25">
        <f t="shared" si="2"/>
        <v>11</v>
      </c>
      <c r="B21" s="5" t="s">
        <v>27</v>
      </c>
      <c r="C21" s="6">
        <v>21916</v>
      </c>
      <c r="D21" s="6">
        <v>6734</v>
      </c>
      <c r="E21" s="7">
        <v>22126</v>
      </c>
      <c r="F21" s="7">
        <v>6687</v>
      </c>
      <c r="G21" s="37">
        <f t="shared" si="0"/>
        <v>2323</v>
      </c>
      <c r="H21" s="23">
        <f t="shared" si="3"/>
        <v>2323</v>
      </c>
      <c r="I21" s="23">
        <v>2323</v>
      </c>
      <c r="J21" s="38"/>
      <c r="K21" s="23">
        <f t="shared" si="1"/>
        <v>2323</v>
      </c>
      <c r="L21" s="38"/>
      <c r="M21" s="38"/>
      <c r="N21" s="38"/>
      <c r="O21" s="38"/>
      <c r="P21" s="23"/>
    </row>
    <row r="22" spans="1:16">
      <c r="A22" s="25">
        <f t="shared" si="2"/>
        <v>12</v>
      </c>
      <c r="B22" s="5" t="s">
        <v>28</v>
      </c>
      <c r="C22" s="6">
        <v>13136</v>
      </c>
      <c r="D22" s="6">
        <v>3924</v>
      </c>
      <c r="E22" s="7">
        <v>13038</v>
      </c>
      <c r="F22" s="7">
        <v>3783</v>
      </c>
      <c r="G22" s="37">
        <f t="shared" si="0"/>
        <v>1449</v>
      </c>
      <c r="H22" s="23">
        <f t="shared" si="3"/>
        <v>1449</v>
      </c>
      <c r="I22" s="23">
        <v>1449</v>
      </c>
      <c r="J22" s="38"/>
      <c r="K22" s="23">
        <f t="shared" si="1"/>
        <v>1449</v>
      </c>
      <c r="L22" s="38"/>
      <c r="M22" s="38"/>
      <c r="N22" s="38"/>
      <c r="O22" s="38"/>
      <c r="P22" s="23"/>
    </row>
    <row r="23" spans="1:16">
      <c r="A23" s="25">
        <f t="shared" si="2"/>
        <v>13</v>
      </c>
      <c r="B23" s="5" t="s">
        <v>29</v>
      </c>
      <c r="C23" s="6">
        <v>9258</v>
      </c>
      <c r="D23" s="6">
        <v>2875</v>
      </c>
      <c r="E23" s="7">
        <v>9233</v>
      </c>
      <c r="F23" s="7">
        <v>2775</v>
      </c>
      <c r="G23" s="37">
        <f t="shared" si="0"/>
        <v>1022</v>
      </c>
      <c r="H23" s="23">
        <f t="shared" si="3"/>
        <v>1022</v>
      </c>
      <c r="I23" s="23">
        <v>1022</v>
      </c>
      <c r="J23" s="38"/>
      <c r="K23" s="23">
        <f t="shared" si="1"/>
        <v>1022</v>
      </c>
      <c r="L23" s="38"/>
      <c r="M23" s="38"/>
      <c r="N23" s="38"/>
      <c r="O23" s="38"/>
      <c r="P23" s="23"/>
    </row>
    <row r="24" spans="1:16">
      <c r="A24" s="25">
        <f t="shared" si="2"/>
        <v>14</v>
      </c>
      <c r="B24" s="5" t="s">
        <v>30</v>
      </c>
      <c r="C24" s="6">
        <v>58027</v>
      </c>
      <c r="D24" s="6">
        <v>18421</v>
      </c>
      <c r="E24" s="7">
        <v>57675</v>
      </c>
      <c r="F24" s="7">
        <v>18151</v>
      </c>
      <c r="G24" s="37">
        <f t="shared" si="0"/>
        <v>6010</v>
      </c>
      <c r="H24" s="23">
        <f t="shared" si="3"/>
        <v>5390</v>
      </c>
      <c r="I24" s="23">
        <v>5390</v>
      </c>
      <c r="J24" s="38"/>
      <c r="K24" s="23">
        <f t="shared" si="1"/>
        <v>5202</v>
      </c>
      <c r="L24" s="38">
        <v>188</v>
      </c>
      <c r="M24" s="38"/>
      <c r="N24" s="38"/>
      <c r="O24" s="38"/>
      <c r="P24" s="23">
        <v>620</v>
      </c>
    </row>
    <row r="25" spans="1:16">
      <c r="A25" s="25">
        <f t="shared" si="2"/>
        <v>15</v>
      </c>
      <c r="B25" s="5" t="s">
        <v>31</v>
      </c>
      <c r="C25" s="6">
        <v>12134</v>
      </c>
      <c r="D25" s="6">
        <v>3673</v>
      </c>
      <c r="E25" s="7">
        <v>12019</v>
      </c>
      <c r="F25" s="7">
        <v>3558</v>
      </c>
      <c r="G25" s="37">
        <f t="shared" si="0"/>
        <v>1296</v>
      </c>
      <c r="H25" s="23">
        <f t="shared" si="3"/>
        <v>1296</v>
      </c>
      <c r="I25" s="23">
        <v>1296</v>
      </c>
      <c r="J25" s="38"/>
      <c r="K25" s="23">
        <f t="shared" si="1"/>
        <v>1296</v>
      </c>
      <c r="L25" s="38"/>
      <c r="M25" s="38"/>
      <c r="N25" s="38"/>
      <c r="O25" s="38"/>
      <c r="P25" s="23"/>
    </row>
    <row r="26" spans="1:16">
      <c r="A26" s="25">
        <f t="shared" si="2"/>
        <v>16</v>
      </c>
      <c r="B26" s="5" t="s">
        <v>32</v>
      </c>
      <c r="C26" s="6">
        <v>11010</v>
      </c>
      <c r="D26" s="6">
        <v>3457</v>
      </c>
      <c r="E26" s="7">
        <v>10989</v>
      </c>
      <c r="F26" s="7">
        <v>3352</v>
      </c>
      <c r="G26" s="37">
        <f t="shared" si="0"/>
        <v>1146</v>
      </c>
      <c r="H26" s="23">
        <f t="shared" si="3"/>
        <v>1146</v>
      </c>
      <c r="I26" s="23">
        <v>1146</v>
      </c>
      <c r="J26" s="38"/>
      <c r="K26" s="23">
        <f t="shared" si="1"/>
        <v>1146</v>
      </c>
      <c r="L26" s="38"/>
      <c r="M26" s="38"/>
      <c r="N26" s="38"/>
      <c r="O26" s="38"/>
      <c r="P26" s="23"/>
    </row>
    <row r="27" spans="1:16">
      <c r="A27" s="25">
        <f t="shared" si="2"/>
        <v>17</v>
      </c>
      <c r="B27" s="5" t="s">
        <v>33</v>
      </c>
      <c r="C27" s="6">
        <v>22626</v>
      </c>
      <c r="D27" s="6">
        <v>6546</v>
      </c>
      <c r="E27" s="7">
        <v>22302</v>
      </c>
      <c r="F27" s="7">
        <v>6331</v>
      </c>
      <c r="G27" s="37">
        <f t="shared" si="0"/>
        <v>2280</v>
      </c>
      <c r="H27" s="23">
        <f t="shared" si="3"/>
        <v>2280</v>
      </c>
      <c r="I27" s="23">
        <v>2280</v>
      </c>
      <c r="J27" s="38"/>
      <c r="K27" s="23">
        <f t="shared" si="1"/>
        <v>2280</v>
      </c>
      <c r="L27" s="38"/>
      <c r="M27" s="38"/>
      <c r="N27" s="38"/>
      <c r="O27" s="38"/>
      <c r="P27" s="23"/>
    </row>
    <row r="28" spans="1:16">
      <c r="A28" s="25">
        <f t="shared" si="2"/>
        <v>18</v>
      </c>
      <c r="B28" s="5" t="s">
        <v>34</v>
      </c>
      <c r="C28" s="6">
        <v>10686</v>
      </c>
      <c r="D28" s="6">
        <v>3189</v>
      </c>
      <c r="E28" s="7">
        <v>10588</v>
      </c>
      <c r="F28" s="7">
        <v>3081</v>
      </c>
      <c r="G28" s="37">
        <f t="shared" si="0"/>
        <v>1101</v>
      </c>
      <c r="H28" s="23">
        <f t="shared" si="3"/>
        <v>1101</v>
      </c>
      <c r="I28" s="23">
        <v>1101</v>
      </c>
      <c r="J28" s="38"/>
      <c r="K28" s="23">
        <f t="shared" si="1"/>
        <v>1101</v>
      </c>
      <c r="L28" s="38"/>
      <c r="M28" s="38"/>
      <c r="N28" s="38"/>
      <c r="O28" s="38"/>
      <c r="P28" s="23"/>
    </row>
    <row r="29" spans="1:16">
      <c r="A29" s="25">
        <f t="shared" si="2"/>
        <v>19</v>
      </c>
      <c r="B29" s="5" t="s">
        <v>35</v>
      </c>
      <c r="C29" s="6">
        <v>75794</v>
      </c>
      <c r="D29" s="6">
        <v>23746</v>
      </c>
      <c r="E29" s="7">
        <v>75644</v>
      </c>
      <c r="F29" s="7">
        <v>23450</v>
      </c>
      <c r="G29" s="37">
        <f t="shared" si="0"/>
        <v>5289</v>
      </c>
      <c r="H29" s="23">
        <f t="shared" si="3"/>
        <v>5289</v>
      </c>
      <c r="I29" s="23">
        <v>5289</v>
      </c>
      <c r="J29" s="38"/>
      <c r="K29" s="23">
        <f t="shared" si="1"/>
        <v>5289</v>
      </c>
      <c r="L29" s="38"/>
      <c r="M29" s="38"/>
      <c r="N29" s="38"/>
      <c r="O29" s="38"/>
      <c r="P29" s="23"/>
    </row>
    <row r="30" spans="1:16">
      <c r="A30" s="25">
        <f t="shared" si="2"/>
        <v>20</v>
      </c>
      <c r="B30" s="5" t="s">
        <v>36</v>
      </c>
      <c r="C30" s="6">
        <v>13458</v>
      </c>
      <c r="D30" s="6">
        <v>4076</v>
      </c>
      <c r="E30" s="7">
        <v>13378</v>
      </c>
      <c r="F30" s="7">
        <v>3968</v>
      </c>
      <c r="G30" s="37">
        <f t="shared" si="0"/>
        <v>1464</v>
      </c>
      <c r="H30" s="23">
        <f t="shared" si="3"/>
        <v>1464</v>
      </c>
      <c r="I30" s="23">
        <v>1464</v>
      </c>
      <c r="J30" s="38"/>
      <c r="K30" s="23">
        <f t="shared" si="1"/>
        <v>1464</v>
      </c>
      <c r="L30" s="38"/>
      <c r="M30" s="38"/>
      <c r="N30" s="38"/>
      <c r="O30" s="38"/>
      <c r="P30" s="23"/>
    </row>
    <row r="31" spans="1:16">
      <c r="A31" s="25">
        <f t="shared" si="2"/>
        <v>21</v>
      </c>
      <c r="B31" s="5" t="s">
        <v>37</v>
      </c>
      <c r="C31" s="6">
        <v>29926</v>
      </c>
      <c r="D31" s="6">
        <v>8956</v>
      </c>
      <c r="E31" s="7">
        <v>29880</v>
      </c>
      <c r="F31" s="7">
        <v>8778</v>
      </c>
      <c r="G31" s="37">
        <f t="shared" si="0"/>
        <v>5572</v>
      </c>
      <c r="H31" s="23">
        <f t="shared" si="3"/>
        <v>5172</v>
      </c>
      <c r="I31" s="23">
        <v>5172</v>
      </c>
      <c r="J31" s="38"/>
      <c r="K31" s="23">
        <f t="shared" si="1"/>
        <v>5004</v>
      </c>
      <c r="L31" s="38">
        <v>168</v>
      </c>
      <c r="M31" s="38"/>
      <c r="N31" s="38"/>
      <c r="O31" s="38"/>
      <c r="P31" s="23">
        <v>400</v>
      </c>
    </row>
    <row r="32" spans="1:16">
      <c r="A32" s="25">
        <f t="shared" si="2"/>
        <v>22</v>
      </c>
      <c r="B32" s="5" t="s">
        <v>38</v>
      </c>
      <c r="C32" s="6">
        <v>7874</v>
      </c>
      <c r="D32" s="6">
        <v>2404</v>
      </c>
      <c r="E32" s="7">
        <v>7896</v>
      </c>
      <c r="F32" s="7">
        <v>2336</v>
      </c>
      <c r="G32" s="37">
        <f t="shared" si="0"/>
        <v>805</v>
      </c>
      <c r="H32" s="23">
        <f t="shared" si="3"/>
        <v>805</v>
      </c>
      <c r="I32" s="23">
        <v>805</v>
      </c>
      <c r="J32" s="38"/>
      <c r="K32" s="23">
        <f t="shared" si="1"/>
        <v>805</v>
      </c>
      <c r="L32" s="38"/>
      <c r="M32" s="38"/>
      <c r="N32" s="38"/>
      <c r="O32" s="38"/>
      <c r="P32" s="23"/>
    </row>
    <row r="33" spans="1:16" ht="25.5">
      <c r="A33" s="25">
        <f t="shared" si="2"/>
        <v>23</v>
      </c>
      <c r="B33" s="39" t="s">
        <v>39</v>
      </c>
      <c r="C33" s="6">
        <v>27435</v>
      </c>
      <c r="D33" s="6">
        <v>8881</v>
      </c>
      <c r="E33" s="7">
        <v>27542</v>
      </c>
      <c r="F33" s="7">
        <v>8770</v>
      </c>
      <c r="G33" s="37">
        <f t="shared" si="0"/>
        <v>3520</v>
      </c>
      <c r="H33" s="23">
        <f t="shared" si="3"/>
        <v>3520</v>
      </c>
      <c r="I33" s="23">
        <v>3520</v>
      </c>
      <c r="J33" s="38"/>
      <c r="K33" s="23">
        <f t="shared" si="1"/>
        <v>3520</v>
      </c>
      <c r="L33" s="38"/>
      <c r="M33" s="38"/>
      <c r="N33" s="38"/>
      <c r="O33" s="38"/>
      <c r="P33" s="23"/>
    </row>
    <row r="34" spans="1:16" ht="25.5">
      <c r="A34" s="25">
        <f t="shared" si="2"/>
        <v>24</v>
      </c>
      <c r="B34" s="39" t="s">
        <v>40</v>
      </c>
      <c r="C34" s="6">
        <v>51324</v>
      </c>
      <c r="D34" s="6">
        <v>20585</v>
      </c>
      <c r="E34" s="7">
        <v>51051</v>
      </c>
      <c r="F34" s="7">
        <v>20099</v>
      </c>
      <c r="G34" s="37">
        <f t="shared" si="0"/>
        <v>7138</v>
      </c>
      <c r="H34" s="23">
        <f t="shared" si="3"/>
        <v>6808</v>
      </c>
      <c r="I34" s="23">
        <v>6808</v>
      </c>
      <c r="J34" s="38"/>
      <c r="K34" s="23">
        <f t="shared" si="1"/>
        <v>6458</v>
      </c>
      <c r="L34" s="38"/>
      <c r="M34" s="38">
        <v>350</v>
      </c>
      <c r="N34" s="40">
        <f>M34-O34</f>
        <v>350</v>
      </c>
      <c r="O34" s="38"/>
      <c r="P34" s="23">
        <v>330</v>
      </c>
    </row>
    <row r="35" spans="1:16" ht="25.5" customHeight="1">
      <c r="A35" s="25">
        <f t="shared" si="2"/>
        <v>25</v>
      </c>
      <c r="B35" s="5" t="s">
        <v>41</v>
      </c>
      <c r="C35" s="6">
        <v>14297</v>
      </c>
      <c r="D35" s="6">
        <v>0</v>
      </c>
      <c r="E35" s="7">
        <v>14031</v>
      </c>
      <c r="F35" s="7">
        <v>0</v>
      </c>
      <c r="G35" s="37">
        <f t="shared" si="0"/>
        <v>3100</v>
      </c>
      <c r="H35" s="23">
        <f t="shared" si="3"/>
        <v>3100</v>
      </c>
      <c r="I35" s="23">
        <v>3100</v>
      </c>
      <c r="J35" s="38"/>
      <c r="K35" s="23">
        <f t="shared" si="1"/>
        <v>2560</v>
      </c>
      <c r="L35" s="38">
        <v>540</v>
      </c>
      <c r="M35" s="38"/>
      <c r="N35" s="38"/>
      <c r="O35" s="38"/>
      <c r="P35" s="23"/>
    </row>
    <row r="36" spans="1:16" ht="18.75" customHeight="1">
      <c r="A36" s="25">
        <f t="shared" si="2"/>
        <v>26</v>
      </c>
      <c r="B36" s="5" t="s">
        <v>42</v>
      </c>
      <c r="C36" s="6">
        <v>20006</v>
      </c>
      <c r="D36" s="6">
        <v>6417</v>
      </c>
      <c r="E36" s="7">
        <v>19481</v>
      </c>
      <c r="F36" s="7">
        <v>6082</v>
      </c>
      <c r="G36" s="37">
        <f t="shared" si="0"/>
        <v>1007</v>
      </c>
      <c r="H36" s="23">
        <f t="shared" si="3"/>
        <v>1007</v>
      </c>
      <c r="I36" s="23">
        <v>1007</v>
      </c>
      <c r="J36" s="38"/>
      <c r="K36" s="23">
        <f t="shared" si="1"/>
        <v>1007</v>
      </c>
      <c r="L36" s="38"/>
      <c r="M36" s="38"/>
      <c r="N36" s="38"/>
      <c r="O36" s="38"/>
      <c r="P36" s="23"/>
    </row>
    <row r="37" spans="1:16" ht="25.5">
      <c r="A37" s="25">
        <f t="shared" si="2"/>
        <v>27</v>
      </c>
      <c r="B37" s="5" t="s">
        <v>43</v>
      </c>
      <c r="C37" s="6">
        <v>83611</v>
      </c>
      <c r="D37" s="6">
        <v>36527</v>
      </c>
      <c r="E37" s="7">
        <v>84088</v>
      </c>
      <c r="F37" s="7">
        <v>36328</v>
      </c>
      <c r="G37" s="37">
        <f t="shared" si="0"/>
        <v>10781</v>
      </c>
      <c r="H37" s="23">
        <f t="shared" si="3"/>
        <v>9960</v>
      </c>
      <c r="I37" s="23">
        <v>9790</v>
      </c>
      <c r="J37" s="38">
        <v>170</v>
      </c>
      <c r="K37" s="23">
        <f t="shared" si="1"/>
        <v>9890</v>
      </c>
      <c r="L37" s="38"/>
      <c r="M37" s="38">
        <v>70</v>
      </c>
      <c r="N37" s="40">
        <f>M37-O37</f>
        <v>70</v>
      </c>
      <c r="O37" s="38"/>
      <c r="P37" s="23">
        <v>821</v>
      </c>
    </row>
    <row r="38" spans="1:16" ht="25.5">
      <c r="A38" s="25">
        <f t="shared" si="2"/>
        <v>28</v>
      </c>
      <c r="B38" s="5" t="s">
        <v>44</v>
      </c>
      <c r="C38" s="6">
        <v>63222</v>
      </c>
      <c r="D38" s="6">
        <v>22264</v>
      </c>
      <c r="E38" s="7">
        <v>64233</v>
      </c>
      <c r="F38" s="7">
        <v>22341</v>
      </c>
      <c r="G38" s="37">
        <f t="shared" si="0"/>
        <v>2800</v>
      </c>
      <c r="H38" s="23">
        <f t="shared" si="3"/>
        <v>2800</v>
      </c>
      <c r="I38" s="23">
        <v>2800</v>
      </c>
      <c r="J38" s="38"/>
      <c r="K38" s="23">
        <f t="shared" si="1"/>
        <v>2800</v>
      </c>
      <c r="L38" s="38"/>
      <c r="M38" s="38"/>
      <c r="N38" s="38"/>
      <c r="O38" s="38"/>
      <c r="P38" s="23"/>
    </row>
    <row r="39" spans="1:16" ht="27.75" customHeight="1">
      <c r="A39" s="25">
        <f t="shared" si="2"/>
        <v>29</v>
      </c>
      <c r="B39" s="39" t="s">
        <v>45</v>
      </c>
      <c r="C39" s="6">
        <v>98326</v>
      </c>
      <c r="D39" s="6">
        <v>29894</v>
      </c>
      <c r="E39" s="7">
        <v>98458</v>
      </c>
      <c r="F39" s="7">
        <v>29602</v>
      </c>
      <c r="G39" s="37">
        <f t="shared" si="0"/>
        <v>15945</v>
      </c>
      <c r="H39" s="23">
        <f t="shared" si="3"/>
        <v>15210</v>
      </c>
      <c r="I39" s="23">
        <v>15070</v>
      </c>
      <c r="J39" s="38">
        <v>140</v>
      </c>
      <c r="K39" s="23">
        <f t="shared" si="1"/>
        <v>13874</v>
      </c>
      <c r="L39" s="38">
        <v>1336</v>
      </c>
      <c r="M39" s="38"/>
      <c r="N39" s="38"/>
      <c r="O39" s="38"/>
      <c r="P39" s="23">
        <v>735</v>
      </c>
    </row>
    <row r="40" spans="1:16" ht="25.5">
      <c r="A40" s="25">
        <f t="shared" si="2"/>
        <v>30</v>
      </c>
      <c r="B40" s="5" t="s">
        <v>46</v>
      </c>
      <c r="C40" s="6">
        <v>5428</v>
      </c>
      <c r="D40" s="6">
        <v>2354</v>
      </c>
      <c r="E40" s="7"/>
      <c r="F40" s="7"/>
      <c r="G40" s="37">
        <f t="shared" si="0"/>
        <v>1920</v>
      </c>
      <c r="H40" s="23">
        <f t="shared" si="3"/>
        <v>1920</v>
      </c>
      <c r="I40" s="23">
        <v>1920</v>
      </c>
      <c r="J40" s="38"/>
      <c r="K40" s="23">
        <f t="shared" si="1"/>
        <v>1920</v>
      </c>
      <c r="L40" s="38"/>
      <c r="M40" s="38"/>
      <c r="N40" s="38"/>
      <c r="O40" s="38"/>
      <c r="P40" s="23"/>
    </row>
    <row r="41" spans="1:16" ht="25.5">
      <c r="A41" s="25">
        <f t="shared" si="2"/>
        <v>31</v>
      </c>
      <c r="B41" s="41" t="s">
        <v>47</v>
      </c>
      <c r="C41" s="42"/>
      <c r="D41" s="42"/>
      <c r="E41" s="43"/>
      <c r="F41" s="43"/>
      <c r="G41" s="37">
        <f t="shared" si="0"/>
        <v>25560</v>
      </c>
      <c r="H41" s="23">
        <f t="shared" si="3"/>
        <v>24840</v>
      </c>
      <c r="I41" s="23">
        <f>22035-32</f>
        <v>22003</v>
      </c>
      <c r="J41" s="44">
        <f>2805+32</f>
        <v>2837</v>
      </c>
      <c r="K41" s="23">
        <f t="shared" si="1"/>
        <v>23511</v>
      </c>
      <c r="L41" s="45"/>
      <c r="M41" s="44">
        <v>1329</v>
      </c>
      <c r="N41" s="40">
        <f>M41-O41</f>
        <v>1194</v>
      </c>
      <c r="O41" s="44">
        <f>0+135</f>
        <v>135</v>
      </c>
      <c r="P41" s="23">
        <v>720</v>
      </c>
    </row>
    <row r="42" spans="1:16" ht="24" customHeight="1">
      <c r="A42" s="25">
        <f t="shared" si="2"/>
        <v>32</v>
      </c>
      <c r="B42" s="5" t="s">
        <v>48</v>
      </c>
      <c r="C42" s="6"/>
      <c r="D42" s="6"/>
      <c r="E42" s="7"/>
      <c r="F42" s="7"/>
      <c r="G42" s="37">
        <f t="shared" si="0"/>
        <v>18209</v>
      </c>
      <c r="H42" s="23">
        <f t="shared" si="3"/>
        <v>17245</v>
      </c>
      <c r="I42" s="23">
        <v>17052</v>
      </c>
      <c r="J42" s="38">
        <v>193</v>
      </c>
      <c r="K42" s="23">
        <f t="shared" si="1"/>
        <v>13642</v>
      </c>
      <c r="L42" s="38">
        <v>3492</v>
      </c>
      <c r="M42" s="23">
        <v>111</v>
      </c>
      <c r="N42" s="40">
        <f>M42-O42</f>
        <v>108</v>
      </c>
      <c r="O42" s="23">
        <v>3</v>
      </c>
      <c r="P42" s="23">
        <v>964</v>
      </c>
    </row>
    <row r="43" spans="1:16" ht="24.75" customHeight="1">
      <c r="A43" s="25">
        <f t="shared" si="2"/>
        <v>33</v>
      </c>
      <c r="B43" s="41" t="s">
        <v>49</v>
      </c>
      <c r="C43" s="46"/>
      <c r="D43" s="46"/>
      <c r="E43" s="47"/>
      <c r="F43" s="47"/>
      <c r="G43" s="37">
        <f t="shared" si="0"/>
        <v>2715</v>
      </c>
      <c r="H43" s="23">
        <f t="shared" si="3"/>
        <v>2715</v>
      </c>
      <c r="I43" s="23">
        <v>2545</v>
      </c>
      <c r="J43" s="44">
        <v>170</v>
      </c>
      <c r="K43" s="23">
        <f t="shared" si="1"/>
        <v>2715</v>
      </c>
      <c r="L43" s="44"/>
      <c r="M43" s="44"/>
      <c r="N43" s="44"/>
      <c r="O43" s="44"/>
      <c r="P43" s="23"/>
    </row>
    <row r="44" spans="1:16" ht="25.5">
      <c r="A44" s="25">
        <f t="shared" si="2"/>
        <v>34</v>
      </c>
      <c r="B44" s="39" t="s">
        <v>50</v>
      </c>
      <c r="C44" s="48"/>
      <c r="D44" s="48"/>
      <c r="E44" s="49"/>
      <c r="F44" s="49"/>
      <c r="G44" s="37">
        <f t="shared" si="0"/>
        <v>8127</v>
      </c>
      <c r="H44" s="23">
        <f t="shared" si="3"/>
        <v>8127</v>
      </c>
      <c r="I44" s="23">
        <v>7752</v>
      </c>
      <c r="J44" s="40">
        <v>375</v>
      </c>
      <c r="K44" s="23">
        <f t="shared" si="1"/>
        <v>1288</v>
      </c>
      <c r="L44" s="40"/>
      <c r="M44" s="40">
        <f>6839</f>
        <v>6839</v>
      </c>
      <c r="N44" s="40">
        <f>M44-O44</f>
        <v>6464</v>
      </c>
      <c r="O44" s="40">
        <v>375</v>
      </c>
      <c r="P44" s="23"/>
    </row>
    <row r="45" spans="1:16" ht="23.25" customHeight="1">
      <c r="A45" s="25">
        <f t="shared" si="2"/>
        <v>35</v>
      </c>
      <c r="B45" s="5" t="s">
        <v>51</v>
      </c>
      <c r="C45" s="22"/>
      <c r="D45" s="22"/>
      <c r="E45" s="50"/>
      <c r="F45" s="50"/>
      <c r="G45" s="37">
        <f t="shared" si="0"/>
        <v>1670</v>
      </c>
      <c r="H45" s="23">
        <f t="shared" si="3"/>
        <v>1670</v>
      </c>
      <c r="I45" s="23">
        <v>1670</v>
      </c>
      <c r="J45" s="23"/>
      <c r="K45" s="23">
        <f t="shared" si="1"/>
        <v>1670</v>
      </c>
      <c r="L45" s="23"/>
      <c r="M45" s="23"/>
      <c r="N45" s="23"/>
      <c r="O45" s="23"/>
      <c r="P45" s="23"/>
    </row>
    <row r="46" spans="1:16" ht="25.5" customHeight="1">
      <c r="A46" s="25">
        <f t="shared" si="2"/>
        <v>36</v>
      </c>
      <c r="B46" s="5" t="s">
        <v>52</v>
      </c>
      <c r="C46" s="22"/>
      <c r="D46" s="22"/>
      <c r="E46" s="50"/>
      <c r="F46" s="50"/>
      <c r="G46" s="37">
        <f t="shared" si="0"/>
        <v>995</v>
      </c>
      <c r="H46" s="23">
        <f t="shared" si="3"/>
        <v>995</v>
      </c>
      <c r="I46" s="23">
        <v>995</v>
      </c>
      <c r="J46" s="23"/>
      <c r="K46" s="23">
        <f t="shared" si="1"/>
        <v>995</v>
      </c>
      <c r="L46" s="23"/>
      <c r="M46" s="23"/>
      <c r="N46" s="23"/>
      <c r="O46" s="23"/>
      <c r="P46" s="23"/>
    </row>
    <row r="47" spans="1:16" ht="13.5" customHeight="1">
      <c r="A47" s="25">
        <f t="shared" si="2"/>
        <v>37</v>
      </c>
      <c r="B47" s="12" t="s">
        <v>53</v>
      </c>
      <c r="C47" s="13"/>
      <c r="D47" s="13"/>
      <c r="E47" s="14"/>
      <c r="F47" s="14"/>
      <c r="G47" s="37">
        <f t="shared" si="0"/>
        <v>48</v>
      </c>
      <c r="H47" s="23">
        <f t="shared" si="3"/>
        <v>0</v>
      </c>
      <c r="I47" s="23"/>
      <c r="J47" s="23"/>
      <c r="K47" s="23">
        <f t="shared" si="1"/>
        <v>0</v>
      </c>
      <c r="L47" s="23"/>
      <c r="M47" s="23"/>
      <c r="N47" s="23"/>
      <c r="O47" s="23"/>
      <c r="P47" s="23">
        <v>48</v>
      </c>
    </row>
    <row r="48" spans="1:16" ht="13.5" customHeight="1">
      <c r="A48" s="25">
        <f t="shared" si="2"/>
        <v>38</v>
      </c>
      <c r="B48" s="12" t="s">
        <v>54</v>
      </c>
      <c r="C48" s="13"/>
      <c r="D48" s="13"/>
      <c r="E48" s="14"/>
      <c r="F48" s="14"/>
      <c r="G48" s="37">
        <f t="shared" si="0"/>
        <v>10</v>
      </c>
      <c r="H48" s="23">
        <f>I48+J48</f>
        <v>10</v>
      </c>
      <c r="I48" s="23"/>
      <c r="J48" s="23">
        <v>10</v>
      </c>
      <c r="K48" s="23">
        <f t="shared" si="1"/>
        <v>10</v>
      </c>
      <c r="L48" s="23"/>
      <c r="M48" s="23"/>
      <c r="N48" s="23"/>
      <c r="O48" s="23"/>
      <c r="P48" s="23"/>
    </row>
    <row r="49" spans="1:16" ht="42" customHeight="1">
      <c r="A49" s="25">
        <f t="shared" si="2"/>
        <v>39</v>
      </c>
      <c r="B49" s="12" t="s">
        <v>55</v>
      </c>
      <c r="C49" s="13"/>
      <c r="D49" s="13"/>
      <c r="E49" s="14"/>
      <c r="F49" s="14"/>
      <c r="G49" s="37">
        <f>H49+P49</f>
        <v>15</v>
      </c>
      <c r="H49" s="23">
        <f>I49+J49</f>
        <v>15</v>
      </c>
      <c r="I49" s="23"/>
      <c r="J49" s="23">
        <v>15</v>
      </c>
      <c r="K49" s="23">
        <f t="shared" si="1"/>
        <v>15</v>
      </c>
      <c r="L49" s="23"/>
      <c r="M49" s="23"/>
      <c r="N49" s="23"/>
      <c r="O49" s="23"/>
      <c r="P49" s="23"/>
    </row>
    <row r="50" spans="1:16" ht="13.5" customHeight="1">
      <c r="A50" s="25">
        <f t="shared" si="2"/>
        <v>40</v>
      </c>
      <c r="B50" s="12" t="s">
        <v>64</v>
      </c>
      <c r="C50" s="13"/>
      <c r="D50" s="13"/>
      <c r="E50" s="14"/>
      <c r="F50" s="14"/>
      <c r="G50" s="37"/>
      <c r="H50" s="23"/>
      <c r="I50" s="23"/>
      <c r="J50" s="23"/>
      <c r="K50" s="23"/>
      <c r="L50" s="23"/>
      <c r="M50" s="23"/>
      <c r="N50" s="23"/>
      <c r="O50" s="23"/>
      <c r="P50" s="23"/>
    </row>
    <row r="51" spans="1:16" s="8" customFormat="1">
      <c r="A51" s="24"/>
      <c r="B51" s="15" t="s">
        <v>56</v>
      </c>
      <c r="C51" s="21">
        <f>SUM(C11:C47)</f>
        <v>867596</v>
      </c>
      <c r="D51" s="21">
        <f>SUM(D11:D47)</f>
        <v>281911</v>
      </c>
      <c r="E51" s="21">
        <f>SUM(E11:E47)</f>
        <v>859857</v>
      </c>
      <c r="F51" s="21">
        <f>SUM(F11:F47)</f>
        <v>274427</v>
      </c>
      <c r="G51" s="22">
        <f t="shared" ref="G51:P51" si="4">SUM(G11:G49)</f>
        <v>158316</v>
      </c>
      <c r="H51" s="22">
        <f t="shared" si="4"/>
        <v>153348</v>
      </c>
      <c r="I51" s="22">
        <f t="shared" si="4"/>
        <v>149438</v>
      </c>
      <c r="J51" s="22">
        <f t="shared" si="4"/>
        <v>3910</v>
      </c>
      <c r="K51" s="22">
        <f t="shared" si="4"/>
        <v>138606</v>
      </c>
      <c r="L51" s="22">
        <f t="shared" si="4"/>
        <v>6043</v>
      </c>
      <c r="M51" s="22">
        <f t="shared" si="4"/>
        <v>8699</v>
      </c>
      <c r="N51" s="22">
        <f t="shared" si="4"/>
        <v>8186</v>
      </c>
      <c r="O51" s="22">
        <f t="shared" si="4"/>
        <v>513</v>
      </c>
      <c r="P51" s="22">
        <f t="shared" si="4"/>
        <v>4968</v>
      </c>
    </row>
    <row r="52" spans="1:16" s="10" customFormat="1" ht="13.5">
      <c r="A52" s="9"/>
      <c r="B52" s="15" t="s">
        <v>57</v>
      </c>
      <c r="C52" s="16"/>
      <c r="D52" s="16"/>
      <c r="E52" s="17"/>
      <c r="F52" s="17"/>
      <c r="G52" s="22">
        <f>H52+P52</f>
        <v>6084</v>
      </c>
      <c r="H52" s="23">
        <v>5989</v>
      </c>
      <c r="I52" s="23">
        <v>5739</v>
      </c>
      <c r="J52" s="23">
        <v>250</v>
      </c>
      <c r="K52" s="23">
        <f t="shared" si="1"/>
        <v>5689</v>
      </c>
      <c r="L52" s="23"/>
      <c r="M52" s="23">
        <v>300</v>
      </c>
      <c r="N52" s="23">
        <f>M52-O52</f>
        <v>300</v>
      </c>
      <c r="O52" s="23"/>
      <c r="P52" s="23">
        <v>95</v>
      </c>
    </row>
    <row r="53" spans="1:16" s="3" customFormat="1">
      <c r="A53" s="18"/>
      <c r="B53" s="19" t="s">
        <v>58</v>
      </c>
      <c r="C53" s="19"/>
      <c r="D53" s="19"/>
      <c r="E53" s="19"/>
      <c r="F53" s="19"/>
      <c r="G53" s="22">
        <f>G51+G52</f>
        <v>164400</v>
      </c>
      <c r="H53" s="22">
        <f t="shared" ref="H53:P53" si="5">H51+H52</f>
        <v>159337</v>
      </c>
      <c r="I53" s="22">
        <f t="shared" si="5"/>
        <v>155177</v>
      </c>
      <c r="J53" s="22">
        <f t="shared" si="5"/>
        <v>4160</v>
      </c>
      <c r="K53" s="22">
        <f t="shared" si="5"/>
        <v>144295</v>
      </c>
      <c r="L53" s="22">
        <f t="shared" si="5"/>
        <v>6043</v>
      </c>
      <c r="M53" s="22">
        <f t="shared" si="5"/>
        <v>8999</v>
      </c>
      <c r="N53" s="22">
        <f>N51+N52</f>
        <v>8486</v>
      </c>
      <c r="O53" s="22">
        <f>O51+O52</f>
        <v>513</v>
      </c>
      <c r="P53" s="22">
        <f t="shared" si="5"/>
        <v>5063</v>
      </c>
    </row>
    <row r="54" spans="1:16">
      <c r="H54" s="51"/>
      <c r="K54" s="51"/>
      <c r="L54" s="51"/>
    </row>
  </sheetData>
  <mergeCells count="19">
    <mergeCell ref="J4:P4"/>
    <mergeCell ref="K9:K10"/>
    <mergeCell ref="K8:O8"/>
    <mergeCell ref="B5:P5"/>
    <mergeCell ref="G6:P6"/>
    <mergeCell ref="P8:P10"/>
    <mergeCell ref="I9:I10"/>
    <mergeCell ref="J9:J10"/>
    <mergeCell ref="L9:L10"/>
    <mergeCell ref="C8:D8"/>
    <mergeCell ref="E8:F8"/>
    <mergeCell ref="G7:G10"/>
    <mergeCell ref="H7:P7"/>
    <mergeCell ref="B6:B10"/>
    <mergeCell ref="A6:A10"/>
    <mergeCell ref="M9:M10"/>
    <mergeCell ref="N9:O9"/>
    <mergeCell ref="H8:H10"/>
    <mergeCell ref="I8:J8"/>
  </mergeCells>
  <pageMargins left="0.78740157480314965" right="0" top="0.39370078740157483" bottom="0" header="0" footer="0"/>
  <pageSetup paperSize="9" scale="65" orientation="portrait" blackAndWhite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11</vt:lpstr>
      <vt:lpstr>'приложение 11'!Заголовки_для_печати</vt:lpstr>
      <vt:lpstr>'приложение 11'!Область_печати</vt:lpstr>
    </vt:vector>
  </TitlesOfParts>
  <Company>TFOMS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KireevaIA</dc:creator>
  <cp:lastModifiedBy>Рыбкина</cp:lastModifiedBy>
  <cp:lastPrinted>2023-12-19T09:29:04Z</cp:lastPrinted>
  <dcterms:created xsi:type="dcterms:W3CDTF">2023-12-01T07:14:38Z</dcterms:created>
  <dcterms:modified xsi:type="dcterms:W3CDTF">2024-02-06T14:10:23Z</dcterms:modified>
</cp:coreProperties>
</file>